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P\TN HTF\HTF Matrices\"/>
    </mc:Choice>
  </mc:AlternateContent>
  <bookViews>
    <workbookView xWindow="0" yWindow="0" windowWidth="28800" windowHeight="10800"/>
  </bookViews>
  <sheets>
    <sheet name="FY 2022 Summer" sheetId="1" r:id="rId1"/>
    <sheet name="2022 Summe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2" l="1"/>
  <c r="S9" i="2"/>
  <c r="S8" i="2"/>
  <c r="S6" i="2"/>
  <c r="S4" i="2"/>
  <c r="L11" i="2"/>
  <c r="K11" i="2"/>
  <c r="J11" i="2"/>
  <c r="I11" i="2"/>
  <c r="H11" i="2"/>
  <c r="G11" i="2"/>
  <c r="F11" i="2"/>
  <c r="E11" i="2"/>
  <c r="D11" i="2"/>
  <c r="L13" i="1"/>
  <c r="L12" i="1"/>
  <c r="K13" i="1"/>
  <c r="K12" i="1"/>
  <c r="C13" i="1"/>
  <c r="C12" i="1"/>
  <c r="F9" i="1" l="1"/>
  <c r="J9" i="1" s="1"/>
  <c r="R9" i="1"/>
  <c r="R4" i="2"/>
  <c r="F4" i="2"/>
  <c r="J4" i="2" s="1"/>
  <c r="S4" i="1"/>
  <c r="S6" i="1" s="1"/>
  <c r="R10" i="1"/>
  <c r="F10" i="1"/>
  <c r="J10" i="1" s="1"/>
  <c r="R4" i="1"/>
  <c r="F4" i="1"/>
  <c r="J4" i="1" s="1"/>
  <c r="R9" i="2" l="1"/>
  <c r="F9" i="2"/>
  <c r="J9" i="2" l="1"/>
  <c r="R8" i="2" l="1"/>
  <c r="F8" i="2"/>
  <c r="J8" i="2" s="1"/>
  <c r="R6" i="2"/>
  <c r="F6" i="2"/>
  <c r="J6" i="2" s="1"/>
  <c r="R10" i="2"/>
  <c r="F10" i="2"/>
  <c r="J10" i="2" l="1"/>
  <c r="S8" i="1"/>
  <c r="S9" i="1" s="1"/>
  <c r="S10" i="1" s="1"/>
  <c r="R6" i="1"/>
  <c r="F6" i="1"/>
  <c r="J6" i="1" l="1"/>
  <c r="R8" i="1"/>
  <c r="F8" i="1" l="1"/>
  <c r="J8" i="1" l="1"/>
</calcChain>
</file>

<file path=xl/sharedStrings.xml><?xml version="1.0" encoding="utf-8"?>
<sst xmlns="http://schemas.openxmlformats.org/spreadsheetml/2006/main" count="108" uniqueCount="56">
  <si>
    <t>COUNTY</t>
  </si>
  <si>
    <t>E M W</t>
  </si>
  <si>
    <t>THTF Dev. Fee Request</t>
  </si>
  <si>
    <t>THTF Award</t>
  </si>
  <si>
    <t>MATCHING FUNDS (Cash)</t>
  </si>
  <si>
    <t xml:space="preserve">MATCHING SERVICES / PROPERTY </t>
  </si>
  <si>
    <t>TOTAL PROJECT COSTS</t>
  </si>
  <si>
    <t># of HHs</t>
  </si>
  <si>
    <t># of Units</t>
  </si>
  <si>
    <t>ACTIVITY</t>
  </si>
  <si>
    <t>POPULATION</t>
  </si>
  <si>
    <t>CAPABILITY 70 Pts</t>
  </si>
  <si>
    <t>TOTAL SCORE</t>
  </si>
  <si>
    <t>TOTAL BALANCE OF FUNDS AVAILABLE</t>
  </si>
  <si>
    <t>Tennessee Housing Development Corporation</t>
  </si>
  <si>
    <t>Madison</t>
  </si>
  <si>
    <t>W</t>
  </si>
  <si>
    <t>Volunteer Behavioral Health Care Systems</t>
  </si>
  <si>
    <t>Franklin Housing Authority</t>
  </si>
  <si>
    <t>Williamson</t>
  </si>
  <si>
    <t>M</t>
  </si>
  <si>
    <t>Memphis Housing Authority</t>
  </si>
  <si>
    <t>Hamilton</t>
  </si>
  <si>
    <t>E</t>
  </si>
  <si>
    <t>THTF Project Funds Request</t>
  </si>
  <si>
    <t>Ex-offenders w severe mental illness &amp; co-occuring disorders</t>
  </si>
  <si>
    <t>Shelby</t>
  </si>
  <si>
    <t>Independence Again</t>
  </si>
  <si>
    <t>Putnam</t>
  </si>
  <si>
    <t>TOTALS</t>
  </si>
  <si>
    <t>Eastern Eight Community Development Corporation</t>
  </si>
  <si>
    <t>Hawkins</t>
  </si>
  <si>
    <t xml:space="preserve">Rehabilitation </t>
  </si>
  <si>
    <t xml:space="preserve">New Construction </t>
  </si>
  <si>
    <t>East Grand Division - Highest Scoring Applicant</t>
  </si>
  <si>
    <t>West Grand Division - Highest Scoring Applicant</t>
  </si>
  <si>
    <t>Middle Grand Division - Higest Scoring Applicant</t>
  </si>
  <si>
    <t>TOTAL THTF Request</t>
  </si>
  <si>
    <t>Applicants Not Passing Threshold</t>
  </si>
  <si>
    <t>County</t>
  </si>
  <si>
    <t>Threshold Issue</t>
  </si>
  <si>
    <t>Did not submit financial audit</t>
  </si>
  <si>
    <t>APPLICANTS PASSING THRESHOLD</t>
  </si>
  <si>
    <t>INNOVATION 7 Pts</t>
  </si>
  <si>
    <t>NEED 23 Pts</t>
  </si>
  <si>
    <t>Low Income, Elderly</t>
  </si>
  <si>
    <t xml:space="preserve">Very Low, Extremely Low Income Seniors, Homeless Veterans.  </t>
  </si>
  <si>
    <t xml:space="preserve">Low and Very Low Income </t>
  </si>
  <si>
    <t xml:space="preserve">Low, Very Low, Extremely Low Income </t>
  </si>
  <si>
    <t>Total Funds Recommended For Award</t>
  </si>
  <si>
    <t xml:space="preserve">Total Funds Requested From  Eligible Applications </t>
  </si>
  <si>
    <t>Total Recommended For Award</t>
  </si>
  <si>
    <t xml:space="preserve">Total Eligible Applications </t>
  </si>
  <si>
    <t>Approved:</t>
  </si>
  <si>
    <t>Ralph M. Perrey, Executive Director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</si>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</sst>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0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22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06">
    <xf numFmtId="0" fontId="0" fillId="0" borderId="0" xfId="0"/>
    <xf numFmtId="164" fontId="2" fillId="3" borderId="3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wrapText="1"/>
    </xf>
    <xf numFmtId="0" fontId="3" fillId="0" borderId="7" xfId="0" applyFont="1" applyFill="1" applyBorder="1" applyAlignment="1">
      <alignment vertical="center"/>
    </xf>
    <xf numFmtId="0" fontId="0" fillId="0" borderId="7" xfId="0" applyBorder="1"/>
    <xf numFmtId="0" fontId="2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7" xfId="0" applyBorder="1"/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>
      <alignment vertical="center" wrapText="1"/>
    </xf>
    <xf numFmtId="0" fontId="6" fillId="0" borderId="15" xfId="0" applyFont="1" applyBorder="1" applyAlignment="1">
      <alignment horizontal="left"/>
    </xf>
    <xf numFmtId="0" fontId="6" fillId="0" borderId="0" xfId="0" applyFont="1" applyBorder="1"/>
    <xf numFmtId="0" fontId="6" fillId="0" borderId="7" xfId="0" applyFont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44" fontId="2" fillId="4" borderId="10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 shrinkToFit="1"/>
    </xf>
    <xf numFmtId="0" fontId="2" fillId="4" borderId="11" xfId="0" applyFont="1" applyFill="1" applyBorder="1" applyAlignment="1" applyProtection="1">
      <alignment horizontal="center" vertical="center" wrapText="1" shrinkToFit="1"/>
    </xf>
    <xf numFmtId="164" fontId="4" fillId="4" borderId="6" xfId="1" applyNumberFormat="1" applyFont="1" applyFill="1" applyBorder="1" applyAlignment="1">
      <alignment wrapText="1"/>
    </xf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/>
    </xf>
    <xf numFmtId="164" fontId="3" fillId="4" borderId="7" xfId="1" applyNumberFormat="1" applyFont="1" applyFill="1" applyBorder="1" applyAlignment="1">
      <alignment horizontal="center" vertical="center"/>
    </xf>
    <xf numFmtId="164" fontId="3" fillId="4" borderId="7" xfId="1" applyNumberFormat="1" applyFont="1" applyFill="1" applyBorder="1" applyAlignment="1" applyProtection="1">
      <alignment horizontal="center" vertical="center"/>
    </xf>
    <xf numFmtId="0" fontId="3" fillId="4" borderId="7" xfId="1" applyNumberFormat="1" applyFont="1" applyFill="1" applyBorder="1" applyAlignment="1">
      <alignment horizontal="center" vertical="center"/>
    </xf>
    <xf numFmtId="49" fontId="3" fillId="4" borderId="7" xfId="1" applyNumberFormat="1" applyFont="1" applyFill="1" applyBorder="1" applyAlignment="1">
      <alignment horizontal="center" vertical="center" wrapText="1"/>
    </xf>
    <xf numFmtId="165" fontId="3" fillId="4" borderId="7" xfId="0" applyNumberFormat="1" applyFont="1" applyFill="1" applyBorder="1" applyAlignment="1" applyProtection="1">
      <alignment horizontal="center" vertical="center"/>
    </xf>
    <xf numFmtId="165" fontId="3" fillId="4" borderId="9" xfId="0" applyNumberFormat="1" applyFont="1" applyFill="1" applyBorder="1" applyAlignment="1" applyProtection="1">
      <alignment horizontal="center" vertical="center"/>
    </xf>
    <xf numFmtId="164" fontId="9" fillId="4" borderId="6" xfId="1" applyNumberFormat="1" applyFont="1" applyFill="1" applyBorder="1" applyAlignment="1">
      <alignment wrapText="1"/>
    </xf>
    <xf numFmtId="0" fontId="7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64" fontId="3" fillId="4" borderId="8" xfId="1" applyNumberFormat="1" applyFont="1" applyFill="1" applyBorder="1" applyAlignment="1">
      <alignment horizontal="center" vertical="center"/>
    </xf>
    <xf numFmtId="164" fontId="3" fillId="4" borderId="8" xfId="1" applyNumberFormat="1" applyFont="1" applyFill="1" applyBorder="1" applyAlignment="1" applyProtection="1">
      <alignment horizontal="center" vertical="center"/>
    </xf>
    <xf numFmtId="0" fontId="3" fillId="4" borderId="8" xfId="1" applyNumberFormat="1" applyFont="1" applyFill="1" applyBorder="1" applyAlignment="1">
      <alignment horizontal="center" vertical="center"/>
    </xf>
    <xf numFmtId="49" fontId="3" fillId="4" borderId="8" xfId="1" applyNumberFormat="1" applyFont="1" applyFill="1" applyBorder="1" applyAlignment="1">
      <alignment horizontal="center" vertical="center" wrapText="1"/>
    </xf>
    <xf numFmtId="165" fontId="3" fillId="4" borderId="8" xfId="0" applyNumberFormat="1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/>
    </xf>
    <xf numFmtId="164" fontId="3" fillId="4" borderId="12" xfId="1" applyNumberFormat="1" applyFont="1" applyFill="1" applyBorder="1" applyAlignment="1" applyProtection="1">
      <alignment horizontal="center" vertical="center"/>
    </xf>
    <xf numFmtId="165" fontId="3" fillId="4" borderId="12" xfId="0" applyNumberFormat="1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65" fontId="3" fillId="4" borderId="13" xfId="0" applyNumberFormat="1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4" borderId="10" xfId="1" applyNumberFormat="1" applyFont="1" applyFill="1" applyBorder="1" applyAlignment="1">
      <alignment horizontal="center" vertical="center"/>
    </xf>
    <xf numFmtId="164" fontId="3" fillId="4" borderId="12" xfId="1" applyNumberFormat="1" applyFont="1" applyFill="1" applyBorder="1" applyAlignment="1">
      <alignment horizontal="center" vertical="center"/>
    </xf>
    <xf numFmtId="0" fontId="3" fillId="4" borderId="12" xfId="1" applyNumberFormat="1" applyFont="1" applyFill="1" applyBorder="1" applyAlignment="1">
      <alignment horizontal="center" vertical="center"/>
    </xf>
    <xf numFmtId="49" fontId="3" fillId="4" borderId="12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164" fontId="0" fillId="0" borderId="7" xfId="0" applyNumberFormat="1" applyBorder="1"/>
    <xf numFmtId="0" fontId="0" fillId="0" borderId="7" xfId="0" applyNumberFormat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164" fontId="3" fillId="0" borderId="0" xfId="1" applyNumberFormat="1" applyFont="1" applyFill="1" applyBorder="1" applyAlignment="1">
      <alignment vertical="center"/>
    </xf>
    <xf numFmtId="0" fontId="10" fillId="0" borderId="0" xfId="0" applyNumberFormat="1" applyFont="1" applyBorder="1" applyAlignment="1">
      <alignment vertical="top" wrapText="1"/>
    </xf>
    <xf numFmtId="165" fontId="3" fillId="0" borderId="0" xfId="0" applyNumberFormat="1" applyFont="1" applyFill="1" applyBorder="1" applyProtection="1"/>
    <xf numFmtId="7" fontId="11" fillId="0" borderId="0" xfId="1" applyNumberFormat="1" applyFont="1" applyFill="1" applyBorder="1" applyProtection="1"/>
    <xf numFmtId="0" fontId="3" fillId="0" borderId="0" xfId="0" applyNumberFormat="1" applyFont="1" applyBorder="1" applyAlignment="1">
      <alignment vertical="top" wrapText="1"/>
    </xf>
    <xf numFmtId="0" fontId="10" fillId="0" borderId="16" xfId="0" applyNumberFormat="1" applyFont="1" applyBorder="1" applyAlignment="1">
      <alignment vertical="top"/>
    </xf>
    <xf numFmtId="165" fontId="10" fillId="0" borderId="16" xfId="0" applyNumberFormat="1" applyFont="1" applyFill="1" applyBorder="1" applyProtection="1"/>
    <xf numFmtId="165" fontId="10" fillId="0" borderId="16" xfId="0" applyNumberFormat="1" applyFont="1" applyFill="1" applyBorder="1" applyAlignment="1" applyProtection="1">
      <alignment vertical="top"/>
    </xf>
    <xf numFmtId="44" fontId="0" fillId="0" borderId="0" xfId="1" applyFont="1"/>
    <xf numFmtId="44" fontId="0" fillId="0" borderId="0" xfId="0" applyNumberFormat="1"/>
    <xf numFmtId="0" fontId="3" fillId="4" borderId="5" xfId="0" applyFont="1" applyFill="1" applyBorder="1" applyAlignment="1">
      <alignment vertical="center"/>
    </xf>
    <xf numFmtId="0" fontId="5" fillId="4" borderId="5" xfId="2" applyNumberFormat="1" applyFont="1" applyFill="1" applyBorder="1" applyAlignment="1">
      <alignment horizontal="center" vertical="center"/>
    </xf>
    <xf numFmtId="164" fontId="5" fillId="4" borderId="5" xfId="1" applyNumberFormat="1" applyFont="1" applyFill="1" applyBorder="1" applyAlignment="1">
      <alignment horizontal="center" vertical="center"/>
    </xf>
    <xf numFmtId="164" fontId="3" fillId="4" borderId="5" xfId="1" applyNumberFormat="1" applyFont="1" applyFill="1" applyBorder="1" applyAlignment="1" applyProtection="1">
      <alignment horizontal="center" vertical="center"/>
    </xf>
    <xf numFmtId="0" fontId="5" fillId="4" borderId="5" xfId="1" applyNumberFormat="1" applyFont="1" applyFill="1" applyBorder="1" applyAlignment="1">
      <alignment horizontal="center" vertical="center"/>
    </xf>
    <xf numFmtId="49" fontId="5" fillId="4" borderId="5" xfId="1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 applyProtection="1">
      <alignment horizontal="center" vertical="center"/>
    </xf>
    <xf numFmtId="164" fontId="3" fillId="4" borderId="5" xfId="1" applyNumberFormat="1" applyFont="1" applyFill="1" applyBorder="1" applyAlignment="1">
      <alignment vertical="center" wrapText="1"/>
    </xf>
    <xf numFmtId="164" fontId="3" fillId="4" borderId="7" xfId="1" applyNumberFormat="1" applyFont="1" applyFill="1" applyBorder="1" applyAlignment="1">
      <alignment vertical="center" wrapText="1"/>
    </xf>
    <xf numFmtId="164" fontId="3" fillId="4" borderId="10" xfId="1" applyNumberFormat="1" applyFont="1" applyFill="1" applyBorder="1" applyAlignment="1" applyProtection="1">
      <alignment horizontal="center" vertical="center"/>
    </xf>
    <xf numFmtId="0" fontId="3" fillId="4" borderId="10" xfId="1" applyNumberFormat="1" applyFont="1" applyFill="1" applyBorder="1" applyAlignment="1">
      <alignment horizontal="center" vertical="center"/>
    </xf>
    <xf numFmtId="49" fontId="3" fillId="4" borderId="10" xfId="1" applyNumberFormat="1" applyFont="1" applyFill="1" applyBorder="1" applyAlignment="1">
      <alignment horizontal="center" vertical="center" wrapText="1"/>
    </xf>
    <xf numFmtId="165" fontId="3" fillId="4" borderId="10" xfId="0" applyNumberFormat="1" applyFont="1" applyFill="1" applyBorder="1" applyAlignment="1" applyProtection="1">
      <alignment horizontal="center" vertical="center"/>
    </xf>
    <xf numFmtId="165" fontId="3" fillId="4" borderId="11" xfId="0" applyNumberFormat="1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>
      <alignment vertical="center" wrapText="1"/>
    </xf>
    <xf numFmtId="164" fontId="9" fillId="4" borderId="14" xfId="1" applyNumberFormat="1" applyFont="1" applyFill="1" applyBorder="1" applyAlignment="1">
      <alignment wrapText="1"/>
    </xf>
    <xf numFmtId="0" fontId="0" fillId="0" borderId="7" xfId="0" applyNumberFormat="1" applyBorder="1" applyAlignment="1">
      <alignment horizontal="center"/>
    </xf>
    <xf numFmtId="164" fontId="9" fillId="4" borderId="5" xfId="1" applyNumberFormat="1" applyFont="1" applyFill="1" applyBorder="1" applyAlignment="1">
      <alignment wrapText="1"/>
    </xf>
    <xf numFmtId="0" fontId="3" fillId="0" borderId="7" xfId="0" applyFont="1" applyFill="1" applyBorder="1" applyAlignment="1">
      <alignment horizontal="left" vertical="center"/>
    </xf>
    <xf numFmtId="0" fontId="0" fillId="0" borderId="7" xfId="0" applyBorder="1"/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 shrinkToFit="1"/>
    </xf>
    <xf numFmtId="0" fontId="2" fillId="2" borderId="5" xfId="0" applyFont="1" applyFill="1" applyBorder="1" applyAlignment="1" applyProtection="1">
      <alignment horizontal="center" vertical="center" wrapText="1" shrinkToFit="1"/>
    </xf>
    <xf numFmtId="44" fontId="2" fillId="2" borderId="2" xfId="0" applyNumberFormat="1" applyFont="1" applyFill="1" applyBorder="1" applyAlignment="1" applyProtection="1">
      <alignment horizontal="center" vertical="center" wrapText="1"/>
    </xf>
    <xf numFmtId="44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6" fillId="0" borderId="7" xfId="0" applyFont="1" applyBorder="1"/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zoomScale="90" zoomScaleNormal="90" workbookViewId="0">
      <selection activeCell="N20" sqref="N20"/>
    </sheetView>
  </sheetViews>
  <sheetFormatPr defaultRowHeight="14.4" x14ac:dyDescent="0.3"/>
  <cols>
    <col min="1" max="1" width="38" customWidth="1"/>
    <col min="2" max="2" width="11.5546875" customWidth="1"/>
    <col min="3" max="3" width="13.21875" customWidth="1"/>
    <col min="4" max="4" width="15.6640625" customWidth="1"/>
    <col min="5" max="5" width="14.109375" customWidth="1"/>
    <col min="6" max="6" width="12.21875" customWidth="1"/>
    <col min="7" max="7" width="11.44140625" customWidth="1"/>
    <col min="8" max="8" width="14.33203125" customWidth="1"/>
    <col min="9" max="9" width="14.109375" customWidth="1"/>
    <col min="10" max="10" width="12.5546875" customWidth="1"/>
    <col min="13" max="13" width="15.77734375" customWidth="1"/>
    <col min="14" max="14" width="29.33203125" customWidth="1"/>
    <col min="15" max="15" width="14.88671875" customWidth="1"/>
    <col min="16" max="16" width="13" style="6" customWidth="1"/>
    <col min="17" max="17" width="13.77734375" customWidth="1"/>
    <col min="18" max="18" width="10.109375" customWidth="1"/>
    <col min="19" max="19" width="15.88671875" customWidth="1"/>
    <col min="22" max="22" width="15.44140625" customWidth="1"/>
  </cols>
  <sheetData>
    <row r="1" spans="1:22" ht="35.4" customHeight="1" x14ac:dyDescent="0.3">
      <c r="A1" s="57" t="s">
        <v>42</v>
      </c>
      <c r="B1" s="97" t="s">
        <v>0</v>
      </c>
      <c r="C1" s="97" t="s">
        <v>1</v>
      </c>
      <c r="D1" s="101" t="s">
        <v>24</v>
      </c>
      <c r="E1" s="101" t="s">
        <v>2</v>
      </c>
      <c r="F1" s="97" t="s">
        <v>37</v>
      </c>
      <c r="G1" s="97" t="s">
        <v>3</v>
      </c>
      <c r="H1" s="101" t="s">
        <v>4</v>
      </c>
      <c r="I1" s="101" t="s">
        <v>5</v>
      </c>
      <c r="J1" s="97" t="s">
        <v>6</v>
      </c>
      <c r="K1" s="97" t="s">
        <v>7</v>
      </c>
      <c r="L1" s="97" t="s">
        <v>8</v>
      </c>
      <c r="M1" s="97" t="s">
        <v>9</v>
      </c>
      <c r="N1" s="103" t="s">
        <v>10</v>
      </c>
      <c r="O1" s="97" t="s">
        <v>11</v>
      </c>
      <c r="P1" s="99" t="s">
        <v>44</v>
      </c>
      <c r="Q1" s="99" t="s">
        <v>43</v>
      </c>
      <c r="R1" s="99" t="s">
        <v>12</v>
      </c>
      <c r="S1" s="1" t="s">
        <v>13</v>
      </c>
    </row>
    <row r="2" spans="1:22" ht="28.8" customHeight="1" x14ac:dyDescent="0.3">
      <c r="A2" s="5"/>
      <c r="B2" s="98"/>
      <c r="C2" s="98"/>
      <c r="D2" s="102"/>
      <c r="E2" s="102"/>
      <c r="F2" s="98"/>
      <c r="G2" s="98"/>
      <c r="H2" s="102"/>
      <c r="I2" s="102"/>
      <c r="J2" s="98"/>
      <c r="K2" s="98"/>
      <c r="L2" s="98"/>
      <c r="M2" s="98"/>
      <c r="N2" s="104"/>
      <c r="O2" s="98"/>
      <c r="P2" s="100"/>
      <c r="Q2" s="100"/>
      <c r="R2" s="100"/>
      <c r="S2" s="2">
        <v>2319071</v>
      </c>
    </row>
    <row r="3" spans="1:22" ht="34.200000000000003" customHeight="1" x14ac:dyDescent="0.3">
      <c r="A3" s="18" t="s">
        <v>34</v>
      </c>
      <c r="B3" s="19"/>
      <c r="C3" s="20"/>
      <c r="D3" s="21"/>
      <c r="E3" s="21"/>
      <c r="F3" s="19"/>
      <c r="G3" s="19"/>
      <c r="H3" s="21"/>
      <c r="I3" s="21"/>
      <c r="J3" s="20"/>
      <c r="K3" s="19"/>
      <c r="L3" s="19"/>
      <c r="M3" s="19"/>
      <c r="N3" s="22"/>
      <c r="O3" s="19"/>
      <c r="P3" s="23"/>
      <c r="Q3" s="23"/>
      <c r="R3" s="24"/>
      <c r="S3" s="25"/>
    </row>
    <row r="4" spans="1:22" s="7" customFormat="1" ht="34.200000000000003" customHeight="1" x14ac:dyDescent="0.3">
      <c r="A4" s="42" t="s">
        <v>17</v>
      </c>
      <c r="B4" s="27" t="s">
        <v>22</v>
      </c>
      <c r="C4" s="27" t="s">
        <v>23</v>
      </c>
      <c r="D4" s="28">
        <v>350000</v>
      </c>
      <c r="E4" s="28">
        <v>25000</v>
      </c>
      <c r="F4" s="29">
        <f>D4+E4</f>
        <v>375000</v>
      </c>
      <c r="G4" s="29">
        <v>375000</v>
      </c>
      <c r="H4" s="28">
        <v>85000</v>
      </c>
      <c r="I4" s="28">
        <v>790420</v>
      </c>
      <c r="J4" s="29">
        <f>F4+H4+I4</f>
        <v>1250420</v>
      </c>
      <c r="K4" s="30">
        <v>8</v>
      </c>
      <c r="L4" s="30">
        <v>8</v>
      </c>
      <c r="M4" s="31" t="s">
        <v>32</v>
      </c>
      <c r="N4" s="31" t="s">
        <v>25</v>
      </c>
      <c r="O4" s="32">
        <v>64</v>
      </c>
      <c r="P4" s="27">
        <v>11</v>
      </c>
      <c r="Q4" s="27">
        <v>4</v>
      </c>
      <c r="R4" s="32">
        <f>O4+P4+Q4</f>
        <v>79</v>
      </c>
      <c r="S4" s="34">
        <f>S2-G4</f>
        <v>1944071</v>
      </c>
    </row>
    <row r="5" spans="1:22" ht="34.200000000000003" customHeight="1" x14ac:dyDescent="0.3">
      <c r="A5" s="35" t="s">
        <v>36</v>
      </c>
      <c r="B5" s="36"/>
      <c r="C5" s="27"/>
      <c r="D5" s="37"/>
      <c r="E5" s="37"/>
      <c r="F5" s="38"/>
      <c r="G5" s="38"/>
      <c r="H5" s="37"/>
      <c r="I5" s="37"/>
      <c r="J5" s="29"/>
      <c r="K5" s="39"/>
      <c r="L5" s="39"/>
      <c r="M5" s="40"/>
      <c r="N5" s="40"/>
      <c r="O5" s="41"/>
      <c r="P5" s="27"/>
      <c r="Q5" s="27"/>
      <c r="R5" s="33"/>
      <c r="S5" s="34"/>
    </row>
    <row r="6" spans="1:22" ht="34.200000000000003" customHeight="1" x14ac:dyDescent="0.3">
      <c r="A6" s="42" t="s">
        <v>18</v>
      </c>
      <c r="B6" s="43" t="s">
        <v>19</v>
      </c>
      <c r="C6" s="27" t="s">
        <v>20</v>
      </c>
      <c r="D6" s="44">
        <v>500000</v>
      </c>
      <c r="E6" s="45">
        <v>0</v>
      </c>
      <c r="F6" s="38">
        <f>D6+E6</f>
        <v>500000</v>
      </c>
      <c r="G6" s="38">
        <v>500000</v>
      </c>
      <c r="H6" s="44">
        <v>17678508</v>
      </c>
      <c r="I6" s="44">
        <v>178560</v>
      </c>
      <c r="J6" s="29">
        <f t="shared" ref="J6" si="0">F6+H6+I6</f>
        <v>18357068</v>
      </c>
      <c r="K6" s="43">
        <v>76</v>
      </c>
      <c r="L6" s="43">
        <v>76</v>
      </c>
      <c r="M6" s="43" t="s">
        <v>33</v>
      </c>
      <c r="N6" s="43" t="s">
        <v>45</v>
      </c>
      <c r="O6" s="32">
        <v>65</v>
      </c>
      <c r="P6" s="27">
        <v>6</v>
      </c>
      <c r="Q6" s="27">
        <v>4</v>
      </c>
      <c r="R6" s="32">
        <f>O6+P6+Q6</f>
        <v>75</v>
      </c>
      <c r="S6" s="34">
        <f>S4-G6</f>
        <v>1444071</v>
      </c>
    </row>
    <row r="7" spans="1:22" ht="34.200000000000003" customHeight="1" x14ac:dyDescent="0.3">
      <c r="A7" s="50" t="s">
        <v>35</v>
      </c>
      <c r="B7" s="51"/>
      <c r="C7" s="52"/>
      <c r="D7" s="53"/>
      <c r="E7" s="53"/>
      <c r="F7" s="38"/>
      <c r="G7" s="38"/>
      <c r="H7" s="53"/>
      <c r="I7" s="86"/>
      <c r="J7" s="80"/>
      <c r="K7" s="87"/>
      <c r="L7" s="87"/>
      <c r="M7" s="88"/>
      <c r="N7" s="88"/>
      <c r="O7" s="89"/>
      <c r="P7" s="52"/>
      <c r="Q7" s="52"/>
      <c r="R7" s="90"/>
      <c r="S7" s="34"/>
    </row>
    <row r="8" spans="1:22" ht="43.8" customHeight="1" thickBot="1" x14ac:dyDescent="0.35">
      <c r="A8" s="91" t="s">
        <v>21</v>
      </c>
      <c r="B8" s="48" t="s">
        <v>26</v>
      </c>
      <c r="C8" s="48" t="s">
        <v>16</v>
      </c>
      <c r="D8" s="54">
        <v>500000</v>
      </c>
      <c r="E8" s="54">
        <v>0</v>
      </c>
      <c r="F8" s="46">
        <f>D8+E8</f>
        <v>500000</v>
      </c>
      <c r="G8" s="46">
        <v>500000</v>
      </c>
      <c r="H8" s="54">
        <v>27015244</v>
      </c>
      <c r="I8" s="54">
        <v>0</v>
      </c>
      <c r="J8" s="46">
        <f>F8+H8+I8</f>
        <v>27515244</v>
      </c>
      <c r="K8" s="55">
        <v>131</v>
      </c>
      <c r="L8" s="55">
        <v>131</v>
      </c>
      <c r="M8" s="56" t="s">
        <v>33</v>
      </c>
      <c r="N8" s="56" t="s">
        <v>46</v>
      </c>
      <c r="O8" s="47">
        <v>68</v>
      </c>
      <c r="P8" s="48">
        <v>6</v>
      </c>
      <c r="Q8" s="48">
        <v>6</v>
      </c>
      <c r="R8" s="49">
        <f>O8+P8+Q8</f>
        <v>80</v>
      </c>
      <c r="S8" s="92">
        <f>S6-G8</f>
        <v>944071</v>
      </c>
    </row>
    <row r="9" spans="1:22" s="7" customFormat="1" ht="43.8" customHeight="1" x14ac:dyDescent="0.3">
      <c r="A9" s="77" t="s">
        <v>14</v>
      </c>
      <c r="B9" s="78" t="s">
        <v>15</v>
      </c>
      <c r="C9" s="52" t="s">
        <v>16</v>
      </c>
      <c r="D9" s="79">
        <v>500000</v>
      </c>
      <c r="E9" s="79">
        <v>0</v>
      </c>
      <c r="F9" s="80">
        <f>D9+E9</f>
        <v>500000</v>
      </c>
      <c r="G9" s="80">
        <v>500000</v>
      </c>
      <c r="H9" s="79">
        <v>12545760</v>
      </c>
      <c r="I9" s="79">
        <v>0</v>
      </c>
      <c r="J9" s="80">
        <f t="shared" ref="J9" si="1">F9+H9+I9</f>
        <v>13045760</v>
      </c>
      <c r="K9" s="81">
        <v>141</v>
      </c>
      <c r="L9" s="81">
        <v>141</v>
      </c>
      <c r="M9" s="82" t="s">
        <v>32</v>
      </c>
      <c r="N9" s="82" t="s">
        <v>48</v>
      </c>
      <c r="O9" s="83">
        <v>65</v>
      </c>
      <c r="P9" s="52">
        <v>10</v>
      </c>
      <c r="Q9" s="52">
        <v>2</v>
      </c>
      <c r="R9" s="83">
        <f>O9+P9+Q9</f>
        <v>77</v>
      </c>
      <c r="S9" s="94">
        <f>S8-G9</f>
        <v>444071</v>
      </c>
    </row>
    <row r="10" spans="1:22" ht="40.799999999999997" customHeight="1" x14ac:dyDescent="0.3">
      <c r="A10" s="26" t="s">
        <v>30</v>
      </c>
      <c r="B10" s="27" t="s">
        <v>31</v>
      </c>
      <c r="C10" s="27" t="s">
        <v>23</v>
      </c>
      <c r="D10" s="28">
        <v>415020</v>
      </c>
      <c r="E10" s="28">
        <v>29051</v>
      </c>
      <c r="F10" s="29">
        <f>D10+E10</f>
        <v>444071</v>
      </c>
      <c r="G10" s="29">
        <v>444071</v>
      </c>
      <c r="H10" s="28">
        <v>702642</v>
      </c>
      <c r="I10" s="29">
        <v>1333207.2</v>
      </c>
      <c r="J10" s="29">
        <f t="shared" ref="J10" si="2">F10+H10+I10</f>
        <v>2479920.2000000002</v>
      </c>
      <c r="K10" s="30">
        <v>24</v>
      </c>
      <c r="L10" s="30">
        <v>24</v>
      </c>
      <c r="M10" s="31" t="s">
        <v>32</v>
      </c>
      <c r="N10" s="31" t="s">
        <v>47</v>
      </c>
      <c r="O10" s="32">
        <v>61</v>
      </c>
      <c r="P10" s="27">
        <v>12</v>
      </c>
      <c r="Q10" s="27">
        <v>3</v>
      </c>
      <c r="R10" s="32">
        <f>O10+P10+Q10</f>
        <v>76</v>
      </c>
      <c r="S10" s="85">
        <f>S9-G10</f>
        <v>0</v>
      </c>
    </row>
    <row r="11" spans="1:22" s="7" customFormat="1" ht="18.600000000000001" customHeight="1" x14ac:dyDescent="0.3">
      <c r="A11" s="61"/>
      <c r="B11" s="62"/>
      <c r="C11" s="10"/>
      <c r="D11" s="63"/>
      <c r="E11" s="63"/>
      <c r="F11" s="11"/>
      <c r="G11" s="11"/>
      <c r="H11" s="63"/>
      <c r="I11" s="63"/>
      <c r="J11" s="11"/>
      <c r="K11" s="64"/>
      <c r="L11" s="64"/>
      <c r="M11" s="65"/>
      <c r="N11" s="65"/>
      <c r="O11" s="13"/>
      <c r="P11" s="10"/>
      <c r="Q11" s="10"/>
      <c r="R11" s="13"/>
      <c r="S11" s="14"/>
    </row>
    <row r="12" spans="1:22" x14ac:dyDescent="0.3">
      <c r="A12" s="96" t="s">
        <v>49</v>
      </c>
      <c r="B12" s="96"/>
      <c r="C12" s="58">
        <f>G4+G6+G8+G9+G10</f>
        <v>2319071</v>
      </c>
      <c r="H12" s="96" t="s">
        <v>51</v>
      </c>
      <c r="I12" s="96"/>
      <c r="J12" s="96"/>
      <c r="K12" s="8">
        <f>K4+K6+K8+K9+K10</f>
        <v>380</v>
      </c>
      <c r="L12" s="8">
        <f>L4+L6+L8+L9+L10</f>
        <v>380</v>
      </c>
    </row>
    <row r="13" spans="1:22" x14ac:dyDescent="0.3">
      <c r="A13" s="96" t="s">
        <v>50</v>
      </c>
      <c r="B13" s="96"/>
      <c r="C13" s="58">
        <f>F4+F6+F8+F9+F10</f>
        <v>2319071</v>
      </c>
      <c r="H13" s="96" t="s">
        <v>52</v>
      </c>
      <c r="I13" s="96"/>
      <c r="J13" s="96"/>
      <c r="K13" s="8">
        <f>K4+K6+K8+K9+K10</f>
        <v>380</v>
      </c>
      <c r="L13" s="8">
        <f>L4+L6+L8+L9+L10</f>
        <v>380</v>
      </c>
      <c r="V13" s="75"/>
    </row>
    <row r="14" spans="1:22" x14ac:dyDescent="0.3">
      <c r="V14" s="75"/>
    </row>
    <row r="15" spans="1:22" x14ac:dyDescent="0.3">
      <c r="A15" s="15" t="s">
        <v>38</v>
      </c>
      <c r="B15" s="17" t="s">
        <v>39</v>
      </c>
      <c r="C15" s="105" t="s">
        <v>40</v>
      </c>
      <c r="D15" s="105"/>
      <c r="E15" s="16"/>
      <c r="F15" s="66"/>
      <c r="G15" s="66"/>
      <c r="H15" s="68" t="s">
        <v>53</v>
      </c>
      <c r="I15" s="69"/>
      <c r="J15" s="69"/>
      <c r="K15" s="69"/>
      <c r="L15" s="69"/>
      <c r="M15" s="70"/>
      <c r="V15" s="76"/>
    </row>
    <row r="16" spans="1:22" x14ac:dyDescent="0.3">
      <c r="A16" s="3" t="s">
        <v>27</v>
      </c>
      <c r="B16" s="9" t="s">
        <v>28</v>
      </c>
      <c r="C16" s="95" t="s">
        <v>41</v>
      </c>
      <c r="D16" s="95"/>
      <c r="E16" s="60"/>
      <c r="F16" s="67"/>
      <c r="G16" s="67"/>
      <c r="H16" s="71"/>
      <c r="I16" s="69"/>
      <c r="J16" s="69"/>
      <c r="K16" s="69"/>
      <c r="L16" s="69"/>
      <c r="M16" s="70"/>
      <c r="N16" s="12"/>
      <c r="O16" s="13"/>
      <c r="P16" s="10"/>
      <c r="Q16" s="10"/>
      <c r="R16" s="13"/>
      <c r="S16" s="14"/>
    </row>
    <row r="17" spans="8:13" x14ac:dyDescent="0.3">
      <c r="H17" s="71"/>
      <c r="I17" s="69"/>
      <c r="J17" s="69"/>
      <c r="K17" s="69"/>
      <c r="L17" s="69"/>
      <c r="M17" s="70"/>
    </row>
    <row r="18" spans="8:13" ht="15" thickBot="1" x14ac:dyDescent="0.35">
      <c r="H18" s="71"/>
      <c r="I18" s="69"/>
      <c r="J18" s="69"/>
      <c r="K18" s="69"/>
      <c r="L18" s="69"/>
      <c r="M18" s="70"/>
    </row>
    <row r="19" spans="8:13" x14ac:dyDescent="0.3">
      <c r="H19" s="72" t="s">
        <v>54</v>
      </c>
      <c r="I19" s="73"/>
      <c r="J19" s="73"/>
      <c r="K19" s="73"/>
      <c r="L19" s="74" t="s">
        <v>55</v>
      </c>
      <c r="M19" s="70"/>
    </row>
  </sheetData>
  <mergeCells count="23">
    <mergeCell ref="B1:B2"/>
    <mergeCell ref="C1:C2"/>
    <mergeCell ref="D1:D2"/>
    <mergeCell ref="E1:E2"/>
    <mergeCell ref="C15:D15"/>
    <mergeCell ref="A12:B12"/>
    <mergeCell ref="A13:B13"/>
    <mergeCell ref="Q1:Q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C16:D16"/>
    <mergeCell ref="H12:J12"/>
    <mergeCell ref="H13:J13"/>
    <mergeCell ref="F1:F2"/>
    <mergeCell ref="P1:P2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workbookViewId="0">
      <selection activeCell="H19" sqref="H19"/>
    </sheetView>
  </sheetViews>
  <sheetFormatPr defaultRowHeight="14.4" x14ac:dyDescent="0.3"/>
  <cols>
    <col min="1" max="1" width="35.88671875" bestFit="1" customWidth="1"/>
    <col min="2" max="2" width="15.44140625" customWidth="1"/>
    <col min="4" max="4" width="11.88671875" customWidth="1"/>
    <col min="5" max="5" width="14.44140625" customWidth="1"/>
    <col min="6" max="6" width="13" customWidth="1"/>
    <col min="7" max="7" width="12.33203125" customWidth="1"/>
    <col min="8" max="8" width="14" customWidth="1"/>
    <col min="9" max="9" width="15.44140625" customWidth="1"/>
    <col min="10" max="10" width="12.33203125" customWidth="1"/>
    <col min="13" max="13" width="11.77734375" customWidth="1"/>
    <col min="14" max="14" width="27.44140625" customWidth="1"/>
    <col min="15" max="15" width="15.5546875" customWidth="1"/>
    <col min="16" max="16" width="13.5546875" customWidth="1"/>
    <col min="17" max="17" width="14.109375" customWidth="1"/>
    <col min="19" max="19" width="13.44140625" customWidth="1"/>
  </cols>
  <sheetData>
    <row r="1" spans="1:19" ht="48" x14ac:dyDescent="0.3">
      <c r="A1" s="57" t="s">
        <v>42</v>
      </c>
      <c r="B1" s="97" t="s">
        <v>0</v>
      </c>
      <c r="C1" s="97" t="s">
        <v>1</v>
      </c>
      <c r="D1" s="101" t="s">
        <v>24</v>
      </c>
      <c r="E1" s="101" t="s">
        <v>2</v>
      </c>
      <c r="F1" s="97" t="s">
        <v>37</v>
      </c>
      <c r="G1" s="97" t="s">
        <v>3</v>
      </c>
      <c r="H1" s="101" t="s">
        <v>4</v>
      </c>
      <c r="I1" s="101" t="s">
        <v>5</v>
      </c>
      <c r="J1" s="97" t="s">
        <v>6</v>
      </c>
      <c r="K1" s="97" t="s">
        <v>7</v>
      </c>
      <c r="L1" s="97" t="s">
        <v>8</v>
      </c>
      <c r="M1" s="97" t="s">
        <v>9</v>
      </c>
      <c r="N1" s="103" t="s">
        <v>10</v>
      </c>
      <c r="O1" s="97" t="s">
        <v>11</v>
      </c>
      <c r="P1" s="99" t="s">
        <v>44</v>
      </c>
      <c r="Q1" s="99" t="s">
        <v>43</v>
      </c>
      <c r="R1" s="99" t="s">
        <v>12</v>
      </c>
      <c r="S1" s="1" t="s">
        <v>13</v>
      </c>
    </row>
    <row r="2" spans="1:19" x14ac:dyDescent="0.3">
      <c r="A2" s="5"/>
      <c r="B2" s="98"/>
      <c r="C2" s="98"/>
      <c r="D2" s="102"/>
      <c r="E2" s="102"/>
      <c r="F2" s="98"/>
      <c r="G2" s="98"/>
      <c r="H2" s="102"/>
      <c r="I2" s="102"/>
      <c r="J2" s="98"/>
      <c r="K2" s="98"/>
      <c r="L2" s="98"/>
      <c r="M2" s="98"/>
      <c r="N2" s="104"/>
      <c r="O2" s="98"/>
      <c r="P2" s="100"/>
      <c r="Q2" s="100"/>
      <c r="R2" s="100"/>
      <c r="S2" s="2">
        <v>2319071</v>
      </c>
    </row>
    <row r="3" spans="1:19" ht="36" customHeight="1" x14ac:dyDescent="0.3">
      <c r="A3" s="18" t="s">
        <v>34</v>
      </c>
      <c r="B3" s="19"/>
      <c r="C3" s="20"/>
      <c r="D3" s="21"/>
      <c r="E3" s="21"/>
      <c r="F3" s="19"/>
      <c r="G3" s="19"/>
      <c r="H3" s="21"/>
      <c r="I3" s="21"/>
      <c r="J3" s="20"/>
      <c r="K3" s="19"/>
      <c r="L3" s="19"/>
      <c r="M3" s="19"/>
      <c r="N3" s="22"/>
      <c r="O3" s="19"/>
      <c r="P3" s="23"/>
      <c r="Q3" s="23"/>
      <c r="R3" s="24"/>
      <c r="S3" s="25"/>
    </row>
    <row r="4" spans="1:19" s="7" customFormat="1" ht="40.799999999999997" customHeight="1" x14ac:dyDescent="0.3">
      <c r="A4" s="42" t="s">
        <v>17</v>
      </c>
      <c r="B4" s="27" t="s">
        <v>22</v>
      </c>
      <c r="C4" s="27" t="s">
        <v>23</v>
      </c>
      <c r="D4" s="28">
        <v>350000</v>
      </c>
      <c r="E4" s="28">
        <v>25000</v>
      </c>
      <c r="F4" s="29">
        <f>D4+E4</f>
        <v>375000</v>
      </c>
      <c r="G4" s="29">
        <v>375000</v>
      </c>
      <c r="H4" s="28">
        <v>85000</v>
      </c>
      <c r="I4" s="28">
        <v>790420</v>
      </c>
      <c r="J4" s="29">
        <f>F4+H4+I4</f>
        <v>1250420</v>
      </c>
      <c r="K4" s="30">
        <v>8</v>
      </c>
      <c r="L4" s="30">
        <v>8</v>
      </c>
      <c r="M4" s="31" t="s">
        <v>32</v>
      </c>
      <c r="N4" s="31" t="s">
        <v>25</v>
      </c>
      <c r="O4" s="32">
        <v>64</v>
      </c>
      <c r="P4" s="27">
        <v>11</v>
      </c>
      <c r="Q4" s="27">
        <v>4</v>
      </c>
      <c r="R4" s="32">
        <f>O4+P4+Q4</f>
        <v>79</v>
      </c>
      <c r="S4" s="34">
        <f>S2-G4</f>
        <v>1944071</v>
      </c>
    </row>
    <row r="5" spans="1:19" ht="39.6" customHeight="1" x14ac:dyDescent="0.3">
      <c r="A5" s="35" t="s">
        <v>36</v>
      </c>
      <c r="B5" s="36"/>
      <c r="C5" s="27"/>
      <c r="D5" s="37"/>
      <c r="E5" s="37"/>
      <c r="F5" s="38"/>
      <c r="G5" s="38"/>
      <c r="H5" s="37"/>
      <c r="I5" s="37"/>
      <c r="J5" s="29"/>
      <c r="K5" s="39"/>
      <c r="L5" s="39"/>
      <c r="M5" s="40"/>
      <c r="N5" s="40"/>
      <c r="O5" s="41"/>
      <c r="P5" s="27"/>
      <c r="Q5" s="27"/>
      <c r="R5" s="33"/>
      <c r="S5" s="34"/>
    </row>
    <row r="6" spans="1:19" ht="30.6" customHeight="1" x14ac:dyDescent="0.3">
      <c r="A6" s="42" t="s">
        <v>18</v>
      </c>
      <c r="B6" s="43" t="s">
        <v>19</v>
      </c>
      <c r="C6" s="27" t="s">
        <v>20</v>
      </c>
      <c r="D6" s="44">
        <v>500000</v>
      </c>
      <c r="E6" s="45">
        <v>0</v>
      </c>
      <c r="F6" s="38">
        <f>D6+E6</f>
        <v>500000</v>
      </c>
      <c r="G6" s="38">
        <v>500000</v>
      </c>
      <c r="H6" s="44">
        <v>17678508</v>
      </c>
      <c r="I6" s="44">
        <v>178560</v>
      </c>
      <c r="J6" s="29">
        <f t="shared" ref="J6" si="0">F6+H6+I6</f>
        <v>18357068</v>
      </c>
      <c r="K6" s="43">
        <v>76</v>
      </c>
      <c r="L6" s="43">
        <v>76</v>
      </c>
      <c r="M6" s="43" t="s">
        <v>33</v>
      </c>
      <c r="N6" s="43" t="s">
        <v>45</v>
      </c>
      <c r="O6" s="32">
        <v>65</v>
      </c>
      <c r="P6" s="27">
        <v>6</v>
      </c>
      <c r="Q6" s="27">
        <v>4</v>
      </c>
      <c r="R6" s="32">
        <f>O6+P6+Q6</f>
        <v>75</v>
      </c>
      <c r="S6" s="34">
        <f>S4-G6</f>
        <v>1444071</v>
      </c>
    </row>
    <row r="7" spans="1:19" ht="37.799999999999997" customHeight="1" x14ac:dyDescent="0.3">
      <c r="A7" s="50" t="s">
        <v>35</v>
      </c>
      <c r="B7" s="51"/>
      <c r="C7" s="52"/>
      <c r="D7" s="53"/>
      <c r="E7" s="53"/>
      <c r="F7" s="38"/>
      <c r="G7" s="38"/>
      <c r="H7" s="53"/>
      <c r="I7" s="86"/>
      <c r="J7" s="80"/>
      <c r="K7" s="87"/>
      <c r="L7" s="87"/>
      <c r="M7" s="88"/>
      <c r="N7" s="88"/>
      <c r="O7" s="89"/>
      <c r="P7" s="52"/>
      <c r="Q7" s="52"/>
      <c r="R7" s="90"/>
      <c r="S7" s="34"/>
    </row>
    <row r="8" spans="1:19" ht="41.4" customHeight="1" thickBot="1" x14ac:dyDescent="0.35">
      <c r="A8" s="91" t="s">
        <v>21</v>
      </c>
      <c r="B8" s="48" t="s">
        <v>26</v>
      </c>
      <c r="C8" s="48" t="s">
        <v>16</v>
      </c>
      <c r="D8" s="54">
        <v>500000</v>
      </c>
      <c r="E8" s="54">
        <v>0</v>
      </c>
      <c r="F8" s="46">
        <f>D8+E8</f>
        <v>500000</v>
      </c>
      <c r="G8" s="46">
        <v>500000</v>
      </c>
      <c r="H8" s="54">
        <v>27015244</v>
      </c>
      <c r="I8" s="54">
        <v>0</v>
      </c>
      <c r="J8" s="46">
        <f>F8+H8+I8</f>
        <v>27515244</v>
      </c>
      <c r="K8" s="55">
        <v>131</v>
      </c>
      <c r="L8" s="55">
        <v>131</v>
      </c>
      <c r="M8" s="56" t="s">
        <v>33</v>
      </c>
      <c r="N8" s="56" t="s">
        <v>46</v>
      </c>
      <c r="O8" s="47">
        <v>68</v>
      </c>
      <c r="P8" s="48">
        <v>6</v>
      </c>
      <c r="Q8" s="48">
        <v>6</v>
      </c>
      <c r="R8" s="49">
        <f>O8+P8+Q8</f>
        <v>80</v>
      </c>
      <c r="S8" s="92">
        <f>S6-G8</f>
        <v>944071</v>
      </c>
    </row>
    <row r="9" spans="1:19" ht="55.2" customHeight="1" x14ac:dyDescent="0.3">
      <c r="A9" s="77" t="s">
        <v>14</v>
      </c>
      <c r="B9" s="78" t="s">
        <v>15</v>
      </c>
      <c r="C9" s="52" t="s">
        <v>16</v>
      </c>
      <c r="D9" s="79">
        <v>500000</v>
      </c>
      <c r="E9" s="79">
        <v>0</v>
      </c>
      <c r="F9" s="80">
        <f>D9+E9</f>
        <v>500000</v>
      </c>
      <c r="G9" s="80">
        <v>500000</v>
      </c>
      <c r="H9" s="79">
        <v>12545760</v>
      </c>
      <c r="I9" s="79">
        <v>0</v>
      </c>
      <c r="J9" s="80">
        <f t="shared" ref="J9" si="1">F9+H9+I9</f>
        <v>13045760</v>
      </c>
      <c r="K9" s="81">
        <v>141</v>
      </c>
      <c r="L9" s="81">
        <v>141</v>
      </c>
      <c r="M9" s="82" t="s">
        <v>32</v>
      </c>
      <c r="N9" s="82" t="s">
        <v>48</v>
      </c>
      <c r="O9" s="83">
        <v>65</v>
      </c>
      <c r="P9" s="52">
        <v>10</v>
      </c>
      <c r="Q9" s="52">
        <v>2</v>
      </c>
      <c r="R9" s="83">
        <f>O9+P9+Q9</f>
        <v>77</v>
      </c>
      <c r="S9" s="84">
        <f>S8-G9</f>
        <v>444071</v>
      </c>
    </row>
    <row r="10" spans="1:19" s="7" customFormat="1" ht="55.2" customHeight="1" x14ac:dyDescent="0.3">
      <c r="A10" s="26" t="s">
        <v>30</v>
      </c>
      <c r="B10" s="27" t="s">
        <v>31</v>
      </c>
      <c r="C10" s="27" t="s">
        <v>23</v>
      </c>
      <c r="D10" s="28">
        <v>415020</v>
      </c>
      <c r="E10" s="28">
        <v>29051</v>
      </c>
      <c r="F10" s="29">
        <f>D10+E10</f>
        <v>444071</v>
      </c>
      <c r="G10" s="29">
        <v>444071</v>
      </c>
      <c r="H10" s="28">
        <v>702642</v>
      </c>
      <c r="I10" s="29">
        <v>1333207.2</v>
      </c>
      <c r="J10" s="29">
        <f t="shared" ref="J10" si="2">F10+H10+I10</f>
        <v>2479920.2000000002</v>
      </c>
      <c r="K10" s="30">
        <v>24</v>
      </c>
      <c r="L10" s="30">
        <v>24</v>
      </c>
      <c r="M10" s="31" t="s">
        <v>32</v>
      </c>
      <c r="N10" s="31" t="s">
        <v>47</v>
      </c>
      <c r="O10" s="32">
        <v>61</v>
      </c>
      <c r="P10" s="27">
        <v>12</v>
      </c>
      <c r="Q10" s="27">
        <v>3</v>
      </c>
      <c r="R10" s="33">
        <f>O10+P10+Q10</f>
        <v>76</v>
      </c>
      <c r="S10" s="85">
        <f>S9-G10</f>
        <v>0</v>
      </c>
    </row>
    <row r="11" spans="1:19" x14ac:dyDescent="0.3">
      <c r="A11" s="4" t="s">
        <v>29</v>
      </c>
      <c r="B11" s="4"/>
      <c r="C11" s="4"/>
      <c r="D11" s="58">
        <f>D4+D6+D8+D9+D10</f>
        <v>2265020</v>
      </c>
      <c r="E11" s="58">
        <f>E4+E6+E8+E9+E10</f>
        <v>54051</v>
      </c>
      <c r="F11" s="58">
        <f>F4+F6+F8+F9+F10</f>
        <v>2319071</v>
      </c>
      <c r="G11" s="58">
        <f t="shared" ref="G11:L11" si="3">G4+G6+G8+G9+G10</f>
        <v>2319071</v>
      </c>
      <c r="H11" s="58">
        <f t="shared" si="3"/>
        <v>58027154</v>
      </c>
      <c r="I11" s="58">
        <f t="shared" si="3"/>
        <v>2302187.2000000002</v>
      </c>
      <c r="J11" s="58">
        <f t="shared" si="3"/>
        <v>62648412.200000003</v>
      </c>
      <c r="K11" s="93">
        <f t="shared" si="3"/>
        <v>380</v>
      </c>
      <c r="L11" s="93">
        <f t="shared" si="3"/>
        <v>380</v>
      </c>
      <c r="S11" s="59"/>
    </row>
  </sheetData>
  <mergeCells count="17">
    <mergeCell ref="M1:M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N1:N2"/>
    <mergeCell ref="O1:O2"/>
    <mergeCell ref="P1:P2"/>
    <mergeCell ref="Q1:Q2"/>
    <mergeCell ref="R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2022 Summer</vt:lpstr>
      <vt:lpstr>2022 Summer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Shaw</dc:creator>
  <cp:lastModifiedBy>Windows User</cp:lastModifiedBy>
  <dcterms:created xsi:type="dcterms:W3CDTF">2021-06-16T21:22:37Z</dcterms:created>
  <dcterms:modified xsi:type="dcterms:W3CDTF">2022-02-24T19:59:00Z</dcterms:modified>
</cp:coreProperties>
</file>